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E7BDA5C8-AF55-4AFC-BEF7-BF51EB7B2B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kup - Doma" sheetId="9" r:id="rId1"/>
  </sheets>
  <calcPr calcId="191029"/>
</workbook>
</file>

<file path=xl/calcChain.xml><?xml version="1.0" encoding="utf-8"?>
<calcChain xmlns="http://schemas.openxmlformats.org/spreadsheetml/2006/main">
  <c r="R17" i="9" l="1"/>
  <c r="P23" i="9"/>
  <c r="I13" i="9" l="1"/>
  <c r="C13" i="9" l="1"/>
  <c r="D13" i="9" l="1"/>
  <c r="I17" i="9" s="1"/>
  <c r="L25" i="9" l="1"/>
  <c r="L15" i="9" s="1"/>
  <c r="P25" i="9"/>
  <c r="L10" i="9" l="1"/>
  <c r="L8" i="9"/>
  <c r="L6" i="9"/>
  <c r="L12" i="9"/>
  <c r="L23" i="9"/>
  <c r="L7" i="9"/>
  <c r="L13" i="9" s="1"/>
  <c r="L21" i="9" s="1"/>
  <c r="L9" i="9"/>
  <c r="L17" i="9"/>
  <c r="L11" i="9"/>
</calcChain>
</file>

<file path=xl/sharedStrings.xml><?xml version="1.0" encoding="utf-8"?>
<sst xmlns="http://schemas.openxmlformats.org/spreadsheetml/2006/main" count="53" uniqueCount="32">
  <si>
    <t>ICMS</t>
  </si>
  <si>
    <t>PIS</t>
  </si>
  <si>
    <t>COFINS</t>
  </si>
  <si>
    <t>IPI</t>
  </si>
  <si>
    <t>ST</t>
  </si>
  <si>
    <t>Outros impostos</t>
  </si>
  <si>
    <t>Custos Fixos</t>
  </si>
  <si>
    <t>Custo da Mercadoria</t>
  </si>
  <si>
    <t>Luz, água, internet</t>
  </si>
  <si>
    <t>Aluguel + taxas</t>
  </si>
  <si>
    <t>%</t>
  </si>
  <si>
    <t>Outros custos fixos</t>
  </si>
  <si>
    <t>Passo 1: Calcular os Custos Fixos</t>
  </si>
  <si>
    <t>Total Custos Fixos</t>
  </si>
  <si>
    <t>Receita Bruta</t>
  </si>
  <si>
    <t>Legenda</t>
  </si>
  <si>
    <t xml:space="preserve">  Totalizadores</t>
  </si>
  <si>
    <t>Adicione ou remova itens à planilha conforme for necessário!</t>
  </si>
  <si>
    <t>Passo 2: Calcular o Preço de Venda</t>
  </si>
  <si>
    <t>Total Impostos</t>
  </si>
  <si>
    <t>Custo Total</t>
  </si>
  <si>
    <t>Preço de Venda</t>
  </si>
  <si>
    <t>Markup Divisor</t>
  </si>
  <si>
    <t>Markup Multiplicador</t>
  </si>
  <si>
    <t xml:space="preserve"> Necessita ser preenchido</t>
  </si>
  <si>
    <t>+</t>
  </si>
  <si>
    <t>Comissões/taxas</t>
  </si>
  <si>
    <t>Outros custos</t>
  </si>
  <si>
    <t>Colaboradores</t>
  </si>
  <si>
    <t>SIMPLES</t>
  </si>
  <si>
    <t>Margem Lucro Líq.</t>
  </si>
  <si>
    <t>notapratica.com.br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</si>
</sst>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&quot;R$&quot;\ #,##0.00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A249"/>
      <name val="Calibri"/>
      <family val="2"/>
      <scheme val="minor"/>
    </font>
    <font>
      <b/>
      <sz val="9"/>
      <color rgb="FF00A249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4477BA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477BA"/>
        <bgColor indexed="64"/>
      </patternFill>
    </fill>
    <fill>
      <patternFill patternType="solid">
        <fgColor rgb="FF97B3D9"/>
        <bgColor indexed="64"/>
      </patternFill>
    </fill>
    <fill>
      <patternFill patternType="solid">
        <fgColor rgb="FF233139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top" wrapText="1"/>
    </xf>
    <xf numFmtId="0" fontId="5" fillId="2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6" xfId="0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13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12" fillId="2" borderId="0" xfId="0" applyFont="1" applyFill="1" applyAlignment="1">
      <alignment horizontal="right" vertical="center"/>
    </xf>
    <xf numFmtId="44" fontId="11" fillId="2" borderId="7" xfId="0" applyNumberFormat="1" applyFont="1" applyFill="1" applyBorder="1" applyAlignment="1">
      <alignment vertical="center"/>
    </xf>
    <xf numFmtId="0" fontId="11" fillId="2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7" xfId="0" applyBorder="1" applyAlignment="1">
      <alignment vertical="center"/>
    </xf>
    <xf numFmtId="44" fontId="0" fillId="3" borderId="7" xfId="0" applyNumberFormat="1" applyFill="1" applyBorder="1" applyAlignment="1">
      <alignment vertical="center"/>
    </xf>
    <xf numFmtId="164" fontId="0" fillId="3" borderId="7" xfId="0" applyNumberFormat="1" applyFill="1" applyBorder="1" applyAlignment="1">
      <alignment vertical="center"/>
    </xf>
    <xf numFmtId="44" fontId="13" fillId="2" borderId="7" xfId="1" applyFont="1" applyFill="1" applyBorder="1" applyAlignment="1">
      <alignment vertical="center"/>
    </xf>
    <xf numFmtId="2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44" fontId="13" fillId="2" borderId="7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7" xfId="0" applyFill="1" applyBorder="1" applyAlignment="1">
      <alignment vertical="center"/>
    </xf>
    <xf numFmtId="0" fontId="14" fillId="0" borderId="0" xfId="2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5" fillId="0" borderId="0" xfId="2" applyFont="1" applyBorder="1" applyAlignment="1">
      <alignment horizontal="left" vertical="center"/>
    </xf>
    <xf numFmtId="0" fontId="16" fillId="0" borderId="0" xfId="2" applyFont="1"/>
    <xf numFmtId="165" fontId="5" fillId="4" borderId="8" xfId="0" applyNumberFormat="1" applyFont="1" applyFill="1" applyBorder="1" applyAlignment="1">
      <alignment vertical="center"/>
    </xf>
    <xf numFmtId="2" fontId="5" fillId="4" borderId="8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4" borderId="0" xfId="0" applyFont="1" applyFill="1" applyAlignment="1">
      <alignment vertical="center"/>
    </xf>
    <xf numFmtId="0" fontId="10" fillId="4" borderId="0" xfId="0" applyFont="1" applyFill="1" applyAlignment="1">
      <alignment horizontal="right" vertical="center"/>
    </xf>
    <xf numFmtId="44" fontId="5" fillId="4" borderId="7" xfId="0" applyNumberFormat="1" applyFont="1" applyFill="1" applyBorder="1" applyAlignment="1">
      <alignment vertical="center"/>
    </xf>
    <xf numFmtId="44" fontId="2" fillId="4" borderId="7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166" fontId="5" fillId="4" borderId="3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/>
    </xf>
    <xf numFmtId="164" fontId="4" fillId="5" borderId="4" xfId="0" applyNumberFormat="1" applyFont="1" applyFill="1" applyBorder="1" applyAlignment="1">
      <alignment horizontal="center"/>
    </xf>
    <xf numFmtId="0" fontId="0" fillId="5" borderId="0" xfId="0" applyFill="1" applyAlignment="1">
      <alignment vertical="center"/>
    </xf>
    <xf numFmtId="44" fontId="5" fillId="5" borderId="7" xfId="1" applyFont="1" applyFill="1" applyBorder="1" applyAlignment="1">
      <alignment vertical="center"/>
    </xf>
    <xf numFmtId="165" fontId="5" fillId="5" borderId="0" xfId="0" applyNumberFormat="1" applyFont="1" applyFill="1" applyAlignment="1">
      <alignment vertical="center"/>
    </xf>
    <xf numFmtId="165" fontId="0" fillId="5" borderId="0" xfId="0" applyNumberFormat="1" applyFill="1" applyAlignment="1">
      <alignment vertical="center"/>
    </xf>
    <xf numFmtId="0" fontId="13" fillId="5" borderId="0" xfId="0" applyFont="1" applyFill="1" applyAlignment="1">
      <alignment vertical="center"/>
    </xf>
    <xf numFmtId="0" fontId="9" fillId="5" borderId="0" xfId="0" applyFont="1" applyFill="1" applyAlignment="1">
      <alignment horizontal="right" vertical="center"/>
    </xf>
    <xf numFmtId="44" fontId="13" fillId="5" borderId="7" xfId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vertical="center"/>
    </xf>
    <xf numFmtId="0" fontId="8" fillId="6" borderId="8" xfId="0" applyFont="1" applyFill="1" applyBorder="1" applyAlignment="1">
      <alignment vertical="center"/>
    </xf>
    <xf numFmtId="44" fontId="8" fillId="6" borderId="3" xfId="0" applyNumberFormat="1" applyFont="1" applyFill="1" applyBorder="1" applyAlignment="1">
      <alignment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4477BA"/>
      <color rgb="FF233139"/>
      <color rgb="FF97B3D9"/>
      <color rgb="FFF8DD6B"/>
      <color rgb="FFF4BB35"/>
      <color rgb="FF212121"/>
      <color rgb="FFEBCD4F"/>
      <color rgb="FF00A249"/>
      <color rgb="FFD9D9D9"/>
      <color rgb="FFFCF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instagram.com/notapratica/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hyperlink" Target="https://www.notapratica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13</xdr:row>
      <xdr:rowOff>28575</xdr:rowOff>
    </xdr:from>
    <xdr:to>
      <xdr:col>6</xdr:col>
      <xdr:colOff>47625</xdr:colOff>
      <xdr:row>16</xdr:row>
      <xdr:rowOff>85725</xdr:rowOff>
    </xdr:to>
    <xdr:cxnSp macro="">
      <xdr:nvCxnSpPr>
        <xdr:cNvPr id="4" name="Conector: Angulado 3">
          <a:extLst>
            <a:ext uri="{FF2B5EF4-FFF2-40B4-BE49-F238E27FC236}">
              <a16:creationId xmlns:a16="http://schemas.microsoft.com/office/drawing/2014/main" id="{783BCF51-6AC3-49F2-3137-BC0A47B328A7}"/>
            </a:ext>
          </a:extLst>
        </xdr:cNvPr>
        <xdr:cNvCxnSpPr/>
      </xdr:nvCxnSpPr>
      <xdr:spPr>
        <a:xfrm>
          <a:off x="3543300" y="3048000"/>
          <a:ext cx="695325" cy="600075"/>
        </a:xfrm>
        <a:prstGeom prst="bentConnector3">
          <a:avLst>
            <a:gd name="adj1" fmla="val -685"/>
          </a:avLst>
        </a:prstGeom>
        <a:ln>
          <a:solidFill>
            <a:srgbClr val="4477BA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510540</xdr:colOff>
      <xdr:row>7</xdr:row>
      <xdr:rowOff>190499</xdr:rowOff>
    </xdr:from>
    <xdr:to>
      <xdr:col>19</xdr:col>
      <xdr:colOff>396240</xdr:colOff>
      <xdr:row>19</xdr:row>
      <xdr:rowOff>76200</xdr:rowOff>
    </xdr:to>
    <xdr:sp macro="" textlink="">
      <xdr:nvSpPr>
        <xdr:cNvPr id="40" name="Retângulo 39">
          <a:extLst>
            <a:ext uri="{FF2B5EF4-FFF2-40B4-BE49-F238E27FC236}">
              <a16:creationId xmlns:a16="http://schemas.microsoft.com/office/drawing/2014/main" id="{8E4B1776-5741-43EB-8C5A-3FECB1356EFA}"/>
            </a:ext>
          </a:extLst>
        </xdr:cNvPr>
        <xdr:cNvSpPr/>
      </xdr:nvSpPr>
      <xdr:spPr>
        <a:xfrm>
          <a:off x="11247120" y="2026919"/>
          <a:ext cx="3238500" cy="2255521"/>
        </a:xfrm>
        <a:prstGeom prst="rect">
          <a:avLst/>
        </a:prstGeom>
        <a:noFill/>
        <a:ln>
          <a:solidFill>
            <a:srgbClr val="5CC1DB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15</xdr:col>
      <xdr:colOff>563880</xdr:colOff>
      <xdr:row>8</xdr:row>
      <xdr:rowOff>67682</xdr:rowOff>
    </xdr:from>
    <xdr:to>
      <xdr:col>19</xdr:col>
      <xdr:colOff>351924</xdr:colOff>
      <xdr:row>12</xdr:row>
      <xdr:rowOff>27342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EEDD0C9D-579F-40FE-8BCB-BEB0CE115A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8" t="3263" r="2707" b="57585"/>
        <a:stretch/>
      </xdr:blipFill>
      <xdr:spPr bwMode="auto">
        <a:xfrm>
          <a:off x="11300460" y="2094602"/>
          <a:ext cx="3140844" cy="721660"/>
        </a:xfrm>
        <a:prstGeom prst="round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20850</xdr:colOff>
      <xdr:row>15</xdr:row>
      <xdr:rowOff>19801</xdr:rowOff>
    </xdr:from>
    <xdr:to>
      <xdr:col>17</xdr:col>
      <xdr:colOff>26854</xdr:colOff>
      <xdr:row>18</xdr:row>
      <xdr:rowOff>90781</xdr:rowOff>
    </xdr:to>
    <xdr:pic>
      <xdr:nvPicPr>
        <xdr:cNvPr id="42" name="Imagem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AB61AA-90F4-4828-A15F-0D9A45A0D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382270" y="3494521"/>
          <a:ext cx="615604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19608</xdr:colOff>
      <xdr:row>12</xdr:row>
      <xdr:rowOff>28686</xdr:rowOff>
    </xdr:from>
    <xdr:to>
      <xdr:col>17</xdr:col>
      <xdr:colOff>15746</xdr:colOff>
      <xdr:row>14</xdr:row>
      <xdr:rowOff>221586</xdr:rowOff>
    </xdr:to>
    <xdr:pic>
      <xdr:nvPicPr>
        <xdr:cNvPr id="43" name="Imagem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6D19D67-ACC6-4E06-9242-3C8E31795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1028" y="2817606"/>
          <a:ext cx="605738" cy="612000"/>
        </a:xfrm>
        <a:prstGeom prst="round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99060</xdr:colOff>
      <xdr:row>0</xdr:row>
      <xdr:rowOff>60960</xdr:rowOff>
    </xdr:from>
    <xdr:to>
      <xdr:col>1</xdr:col>
      <xdr:colOff>1165860</xdr:colOff>
      <xdr:row>0</xdr:row>
      <xdr:rowOff>602894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12D8A2EF-00D5-4E84-A676-0E762AE8A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918" b="25282"/>
        <a:stretch/>
      </xdr:blipFill>
      <xdr:spPr bwMode="auto">
        <a:xfrm>
          <a:off x="685800" y="60960"/>
          <a:ext cx="1066800" cy="541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stagram.com/notapratica/" TargetMode="External"/><Relationship Id="rId1" Type="http://schemas.openxmlformats.org/officeDocument/2006/relationships/hyperlink" Target="https://www.notapratica.com.b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9B95D-E095-4DA7-9FA0-03DF8C938541}">
  <dimension ref="B1:S27"/>
  <sheetViews>
    <sheetView showGridLines="0" showRowColHeaders="0" tabSelected="1" topLeftCell="B1" workbookViewId="0">
      <selection activeCell="S25" sqref="S25"/>
    </sheetView>
  </sheetViews>
  <sheetFormatPr defaultRowHeight="14.4" x14ac:dyDescent="0.3"/>
  <cols>
    <col min="1" max="1" width="8.5546875" customWidth="1"/>
    <col min="2" max="2" width="20" customWidth="1"/>
    <col min="3" max="3" width="18.33203125" customWidth="1"/>
    <col min="4" max="4" width="8.5546875" customWidth="1"/>
    <col min="5" max="5" width="5.33203125" customWidth="1"/>
    <col min="6" max="6" width="2.109375" customWidth="1"/>
    <col min="7" max="7" width="2.33203125" customWidth="1"/>
    <col min="8" max="8" width="19.6640625" customWidth="1"/>
    <col min="9" max="9" width="10.5546875" customWidth="1"/>
    <col min="10" max="10" width="6.109375" customWidth="1"/>
    <col min="11" max="11" width="3" customWidth="1"/>
    <col min="12" max="12" width="15.33203125" customWidth="1"/>
    <col min="13" max="13" width="6.44140625" customWidth="1"/>
    <col min="14" max="14" width="9.109375" customWidth="1"/>
    <col min="15" max="15" width="21.109375" customWidth="1"/>
    <col min="16" max="16" width="9.109375" bestFit="1" customWidth="1"/>
    <col min="18" max="18" width="22" customWidth="1"/>
  </cols>
  <sheetData>
    <row r="1" spans="2:19" ht="49.5" customHeight="1" x14ac:dyDescent="0.3">
      <c r="B1" s="41"/>
      <c r="C1" s="41"/>
      <c r="D1" s="41"/>
      <c r="E1" s="41"/>
      <c r="F1" s="41"/>
    </row>
    <row r="2" spans="2:19" ht="21" x14ac:dyDescent="0.4">
      <c r="B2" s="74" t="s">
        <v>12</v>
      </c>
      <c r="C2" s="75"/>
      <c r="D2" s="75"/>
      <c r="E2" s="76"/>
      <c r="H2" s="74" t="s">
        <v>18</v>
      </c>
      <c r="I2" s="75"/>
      <c r="J2" s="75"/>
      <c r="K2" s="75"/>
      <c r="L2" s="76"/>
      <c r="M2" s="2"/>
    </row>
    <row r="3" spans="2:19" ht="7.95" customHeight="1" x14ac:dyDescent="0.35">
      <c r="B3" s="5"/>
      <c r="C3" s="9"/>
      <c r="D3" s="9"/>
      <c r="E3" s="23"/>
      <c r="H3" s="18"/>
      <c r="I3" s="19"/>
      <c r="J3" s="19"/>
      <c r="K3" s="19"/>
      <c r="L3" s="20"/>
      <c r="M3" s="1"/>
      <c r="N3" s="45" t="s">
        <v>15</v>
      </c>
      <c r="O3" s="46"/>
    </row>
    <row r="4" spans="2:19" ht="22.2" customHeight="1" x14ac:dyDescent="0.3">
      <c r="B4" s="4" t="s">
        <v>14</v>
      </c>
      <c r="C4" s="68">
        <v>170000</v>
      </c>
      <c r="D4" s="22"/>
      <c r="E4" s="31"/>
      <c r="H4" s="4" t="s">
        <v>7</v>
      </c>
      <c r="I4" s="21"/>
      <c r="J4" s="22"/>
      <c r="K4" s="66"/>
      <c r="L4" s="67">
        <v>35</v>
      </c>
      <c r="N4" s="47"/>
      <c r="O4" s="48"/>
    </row>
    <row r="5" spans="2:19" ht="14.4" customHeight="1" x14ac:dyDescent="0.3">
      <c r="B5" s="5"/>
      <c r="C5" s="9"/>
      <c r="D5" s="9"/>
      <c r="E5" s="23"/>
      <c r="H5" s="5"/>
      <c r="I5" s="9"/>
      <c r="J5" s="9"/>
      <c r="K5" s="9"/>
      <c r="L5" s="23"/>
      <c r="N5" s="64"/>
      <c r="O5" s="43" t="s">
        <v>24</v>
      </c>
    </row>
    <row r="6" spans="2:19" ht="15" customHeight="1" x14ac:dyDescent="0.3">
      <c r="B6" s="6" t="s">
        <v>9</v>
      </c>
      <c r="C6" s="69">
        <v>5750</v>
      </c>
      <c r="D6" s="32"/>
      <c r="E6" s="33"/>
      <c r="H6" s="6" t="s">
        <v>29</v>
      </c>
      <c r="I6" s="66">
        <v>10.7</v>
      </c>
      <c r="J6" s="66" t="s">
        <v>10</v>
      </c>
      <c r="K6" s="8" t="s">
        <v>25</v>
      </c>
      <c r="L6" s="24">
        <f>L25*I6/100</f>
        <v>10.522160664819946</v>
      </c>
      <c r="N6" s="65"/>
      <c r="O6" s="44"/>
    </row>
    <row r="7" spans="2:19" ht="15" customHeight="1" x14ac:dyDescent="0.3">
      <c r="B7" s="6" t="s">
        <v>28</v>
      </c>
      <c r="C7" s="69">
        <v>12500</v>
      </c>
      <c r="D7" s="32"/>
      <c r="E7" s="33"/>
      <c r="H7" s="6" t="s">
        <v>0</v>
      </c>
      <c r="I7" s="66">
        <v>0</v>
      </c>
      <c r="J7" s="66" t="s">
        <v>10</v>
      </c>
      <c r="K7" s="8" t="s">
        <v>25</v>
      </c>
      <c r="L7" s="25">
        <f>L25*I7/100</f>
        <v>0</v>
      </c>
      <c r="N7" s="55"/>
      <c r="O7" s="43" t="s">
        <v>16</v>
      </c>
    </row>
    <row r="8" spans="2:19" ht="15" customHeight="1" x14ac:dyDescent="0.3">
      <c r="B8" s="6" t="s">
        <v>8</v>
      </c>
      <c r="C8" s="69">
        <v>650</v>
      </c>
      <c r="D8" s="32"/>
      <c r="E8" s="33"/>
      <c r="H8" s="6" t="s">
        <v>1</v>
      </c>
      <c r="I8" s="66">
        <v>0</v>
      </c>
      <c r="J8" s="66" t="s">
        <v>10</v>
      </c>
      <c r="K8" s="8" t="s">
        <v>25</v>
      </c>
      <c r="L8" s="24">
        <f>L25*I8/100</f>
        <v>0</v>
      </c>
      <c r="N8" s="56"/>
      <c r="O8" s="44"/>
    </row>
    <row r="9" spans="2:19" ht="15" customHeight="1" x14ac:dyDescent="0.3">
      <c r="B9" s="6"/>
      <c r="C9" s="69"/>
      <c r="D9" s="32"/>
      <c r="E9" s="33"/>
      <c r="H9" s="6" t="s">
        <v>2</v>
      </c>
      <c r="I9" s="66">
        <v>0</v>
      </c>
      <c r="J9" s="66" t="s">
        <v>10</v>
      </c>
      <c r="K9" s="8" t="s">
        <v>25</v>
      </c>
      <c r="L9" s="24">
        <f>L25*I9/100</f>
        <v>0</v>
      </c>
    </row>
    <row r="10" spans="2:19" ht="15" customHeight="1" x14ac:dyDescent="0.3">
      <c r="B10" s="6"/>
      <c r="C10" s="69"/>
      <c r="D10" s="32"/>
      <c r="E10" s="33"/>
      <c r="H10" s="6" t="s">
        <v>3</v>
      </c>
      <c r="I10" s="66">
        <v>0</v>
      </c>
      <c r="J10" s="66" t="s">
        <v>10</v>
      </c>
      <c r="K10" s="8" t="s">
        <v>25</v>
      </c>
      <c r="L10" s="24">
        <f>L25*I10/100</f>
        <v>0</v>
      </c>
      <c r="N10" s="42" t="s">
        <v>17</v>
      </c>
      <c r="O10" s="42"/>
    </row>
    <row r="11" spans="2:19" ht="15" customHeight="1" x14ac:dyDescent="0.3">
      <c r="B11" s="6"/>
      <c r="C11" s="69"/>
      <c r="D11" s="32"/>
      <c r="E11" s="33"/>
      <c r="H11" s="6" t="s">
        <v>4</v>
      </c>
      <c r="I11" s="66">
        <v>0</v>
      </c>
      <c r="J11" s="66" t="s">
        <v>10</v>
      </c>
      <c r="K11" s="8" t="s">
        <v>25</v>
      </c>
      <c r="L11" s="24">
        <f>L25*I11/100</f>
        <v>0</v>
      </c>
      <c r="N11" s="42"/>
      <c r="O11" s="42"/>
    </row>
    <row r="12" spans="2:19" ht="15" customHeight="1" x14ac:dyDescent="0.3">
      <c r="B12" s="6" t="s">
        <v>11</v>
      </c>
      <c r="C12" s="69">
        <v>15950</v>
      </c>
      <c r="D12" s="32"/>
      <c r="E12" s="33"/>
      <c r="H12" s="6" t="s">
        <v>5</v>
      </c>
      <c r="I12" s="66">
        <v>1.5</v>
      </c>
      <c r="J12" s="66" t="s">
        <v>10</v>
      </c>
      <c r="K12" s="8" t="s">
        <v>25</v>
      </c>
      <c r="L12" s="24">
        <f>L25*I12/100</f>
        <v>1.4750692520775623</v>
      </c>
      <c r="N12" s="3"/>
      <c r="O12" s="3"/>
    </row>
    <row r="13" spans="2:19" ht="19.2" customHeight="1" x14ac:dyDescent="0.3">
      <c r="B13" s="7" t="s">
        <v>13</v>
      </c>
      <c r="C13" s="52">
        <f>+C6+C7+C8+C9+C10+C11+C12</f>
        <v>34850</v>
      </c>
      <c r="D13" s="53">
        <f>C13*100/$C$4</f>
        <v>20.5</v>
      </c>
      <c r="E13" s="54" t="s">
        <v>10</v>
      </c>
      <c r="H13" s="4" t="s">
        <v>19</v>
      </c>
      <c r="I13" s="57">
        <f>+I6+I7+I8+I9+I10+I11+I12</f>
        <v>12.2</v>
      </c>
      <c r="J13" s="57" t="s">
        <v>10</v>
      </c>
      <c r="K13" s="58"/>
      <c r="L13" s="59">
        <f>SUM(L6:L12)</f>
        <v>11.997229916897508</v>
      </c>
    </row>
    <row r="14" spans="2:19" ht="14.1" customHeight="1" x14ac:dyDescent="0.3">
      <c r="H14" s="5"/>
      <c r="I14" s="9"/>
      <c r="J14" s="9"/>
      <c r="K14" s="9"/>
      <c r="L14" s="23"/>
      <c r="R14" s="49" t="s">
        <v>31</v>
      </c>
      <c r="S14" s="35"/>
    </row>
    <row r="15" spans="2:19" ht="21" x14ac:dyDescent="0.3">
      <c r="H15" s="10" t="s">
        <v>26</v>
      </c>
      <c r="I15" s="70">
        <v>6.2</v>
      </c>
      <c r="J15" s="70" t="s">
        <v>10</v>
      </c>
      <c r="K15" s="11" t="s">
        <v>25</v>
      </c>
      <c r="L15" s="26">
        <f>L25*I15/100</f>
        <v>6.0969529085872587</v>
      </c>
      <c r="R15" s="35"/>
      <c r="S15" s="35"/>
    </row>
    <row r="16" spans="2:19" ht="14.1" customHeight="1" x14ac:dyDescent="0.3">
      <c r="H16" s="5"/>
      <c r="I16" s="9"/>
      <c r="J16" s="9"/>
      <c r="K16" s="9"/>
      <c r="L16" s="23"/>
      <c r="R16" s="34"/>
    </row>
    <row r="17" spans="8:19" ht="15" customHeight="1" x14ac:dyDescent="0.3">
      <c r="H17" s="10" t="s">
        <v>6</v>
      </c>
      <c r="I17" s="27">
        <f>D13</f>
        <v>20.5</v>
      </c>
      <c r="J17" s="28" t="s">
        <v>10</v>
      </c>
      <c r="K17" s="11" t="s">
        <v>25</v>
      </c>
      <c r="L17" s="29">
        <f>L25*I17/100</f>
        <v>20.159279778393355</v>
      </c>
      <c r="R17" s="50" t="str">
        <f>"@notapratica"</f>
        <v>@notapratica</v>
      </c>
    </row>
    <row r="18" spans="8:19" ht="14.1" customHeight="1" x14ac:dyDescent="0.3">
      <c r="H18" s="5"/>
      <c r="I18" s="9"/>
      <c r="J18" s="9"/>
      <c r="K18" s="9"/>
      <c r="L18" s="23"/>
      <c r="R18" s="50"/>
    </row>
    <row r="19" spans="8:19" ht="15" customHeight="1" x14ac:dyDescent="0.3">
      <c r="H19" s="10" t="s">
        <v>27</v>
      </c>
      <c r="I19" s="28"/>
      <c r="J19" s="28"/>
      <c r="K19" s="71" t="s">
        <v>25</v>
      </c>
      <c r="L19" s="72">
        <v>0.5</v>
      </c>
    </row>
    <row r="20" spans="8:19" ht="14.1" customHeight="1" x14ac:dyDescent="0.3">
      <c r="H20" s="5"/>
      <c r="I20" s="9"/>
      <c r="J20" s="9"/>
      <c r="K20" s="9"/>
      <c r="L20" s="23"/>
      <c r="R20" s="51"/>
    </row>
    <row r="21" spans="8:19" ht="18.600000000000001" customHeight="1" x14ac:dyDescent="0.3">
      <c r="H21" s="12" t="s">
        <v>20</v>
      </c>
      <c r="I21" s="30"/>
      <c r="J21" s="30"/>
      <c r="K21" s="58"/>
      <c r="L21" s="60">
        <f>L4+L13+L15+L17+L19</f>
        <v>73.75346260387812</v>
      </c>
      <c r="R21" s="36"/>
      <c r="S21" s="36"/>
    </row>
    <row r="22" spans="8:19" ht="14.1" customHeight="1" x14ac:dyDescent="0.3">
      <c r="H22" s="5"/>
      <c r="I22" s="9"/>
      <c r="J22" s="9"/>
      <c r="K22" s="9"/>
      <c r="L22" s="23"/>
      <c r="R22" s="36"/>
      <c r="S22" s="36"/>
    </row>
    <row r="23" spans="8:19" ht="15.6" customHeight="1" x14ac:dyDescent="0.3">
      <c r="H23" s="15" t="s">
        <v>30</v>
      </c>
      <c r="I23" s="73">
        <v>25</v>
      </c>
      <c r="J23" s="73" t="s">
        <v>10</v>
      </c>
      <c r="K23" s="13" t="s">
        <v>25</v>
      </c>
      <c r="L23" s="14">
        <f>L25*I23/100</f>
        <v>24.584487534626042</v>
      </c>
      <c r="N23" s="37" t="s">
        <v>22</v>
      </c>
      <c r="O23" s="38"/>
      <c r="P23" s="61">
        <f>(100-I13-I15-I17-I23)/100</f>
        <v>0.36099999999999993</v>
      </c>
    </row>
    <row r="24" spans="8:19" ht="14.4" customHeight="1" x14ac:dyDescent="0.3">
      <c r="H24" s="5"/>
      <c r="I24" s="9"/>
      <c r="J24" s="9"/>
      <c r="K24" s="9"/>
      <c r="L24" s="23"/>
      <c r="N24" s="39"/>
      <c r="O24" s="40"/>
      <c r="P24" s="62"/>
      <c r="R24" s="34"/>
    </row>
    <row r="25" spans="8:19" ht="25.95" customHeight="1" x14ac:dyDescent="0.3">
      <c r="H25" s="77" t="s">
        <v>21</v>
      </c>
      <c r="I25" s="78"/>
      <c r="J25" s="78"/>
      <c r="K25" s="78"/>
      <c r="L25" s="79">
        <f>(L4+L19)/P23</f>
        <v>98.337950138504169</v>
      </c>
      <c r="N25" s="16" t="s">
        <v>23</v>
      </c>
      <c r="O25" s="17"/>
      <c r="P25" s="63">
        <f>1/P23</f>
        <v>2.7700831024930754</v>
      </c>
      <c r="R25" s="34"/>
    </row>
    <row r="27" spans="8:19" ht="20.399999999999999" customHeight="1" x14ac:dyDescent="0.3"/>
  </sheetData>
  <mergeCells count="13">
    <mergeCell ref="R17:R18"/>
    <mergeCell ref="R21:S22"/>
    <mergeCell ref="P23:P24"/>
    <mergeCell ref="B2:E2"/>
    <mergeCell ref="N23:O24"/>
    <mergeCell ref="B1:F1"/>
    <mergeCell ref="H2:L2"/>
    <mergeCell ref="N10:O11"/>
    <mergeCell ref="N7:N8"/>
    <mergeCell ref="O7:O8"/>
    <mergeCell ref="O5:O6"/>
    <mergeCell ref="N5:N6"/>
    <mergeCell ref="N3:O4"/>
  </mergeCells>
  <hyperlinks>
    <hyperlink ref="R14" r:id="rId1" xr:uid="{883B651C-2FDE-4BA5-84E2-5565E18E3037}"/>
    <hyperlink ref="R17:R18" r:id="rId2" display="https://www.instagram.com/notapratica/" xr:uid="{C24AA2AB-F262-4996-904B-B0C73E9635DB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Markup - Doma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2024-04-12T18:59:55Z</dcterms:modified>
</cp:coreProperties>
</file>